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calcul" sheetId="1" r:id="rId1"/>
  </sheets>
  <calcPr calcId="145621"/>
</workbook>
</file>

<file path=xl/calcChain.xml><?xml version="1.0" encoding="utf-8"?>
<calcChain xmlns="http://schemas.openxmlformats.org/spreadsheetml/2006/main">
  <c r="K41" i="1" l="1"/>
  <c r="K40" i="1"/>
  <c r="J30" i="1" l="1"/>
  <c r="I30" i="1"/>
  <c r="G30" i="1"/>
  <c r="D30" i="1"/>
  <c r="E30" i="1" s="1"/>
  <c r="H30" i="1" s="1"/>
  <c r="D29" i="1"/>
  <c r="D31" i="1"/>
  <c r="D32" i="1"/>
  <c r="E32" i="1" s="1"/>
  <c r="D33" i="1"/>
  <c r="E33" i="1" s="1"/>
  <c r="D34" i="1"/>
  <c r="D28" i="1"/>
  <c r="E28" i="1" s="1"/>
  <c r="H28" i="1" s="1"/>
  <c r="J32" i="1"/>
  <c r="I29" i="1"/>
  <c r="I31" i="1"/>
  <c r="I32" i="1"/>
  <c r="I33" i="1"/>
  <c r="I34" i="1"/>
  <c r="I28" i="1"/>
  <c r="J34" i="1"/>
  <c r="G34" i="1"/>
  <c r="E34" i="1"/>
  <c r="J33" i="1"/>
  <c r="G33" i="1"/>
  <c r="G32" i="1"/>
  <c r="J31" i="1"/>
  <c r="G31" i="1"/>
  <c r="E31" i="1"/>
  <c r="J29" i="1"/>
  <c r="G29" i="1"/>
  <c r="E29" i="1"/>
  <c r="J28" i="1"/>
  <c r="G28" i="1"/>
  <c r="J16" i="1"/>
  <c r="I14" i="1"/>
  <c r="J14" i="1"/>
  <c r="I15" i="1"/>
  <c r="J15" i="1"/>
  <c r="I16" i="1"/>
  <c r="I17" i="1"/>
  <c r="J17" i="1"/>
  <c r="I18" i="1"/>
  <c r="J18" i="1"/>
  <c r="G14" i="1"/>
  <c r="G15" i="1"/>
  <c r="G16" i="1"/>
  <c r="G17" i="1"/>
  <c r="G18" i="1"/>
  <c r="G13" i="1"/>
  <c r="E14" i="1"/>
  <c r="E15" i="1"/>
  <c r="H15" i="1" s="1"/>
  <c r="E16" i="1"/>
  <c r="E17" i="1"/>
  <c r="E18" i="1"/>
  <c r="E13" i="1"/>
  <c r="H13" i="1" s="1"/>
  <c r="J13" i="1"/>
  <c r="I13" i="1"/>
  <c r="K30" i="1" l="1"/>
  <c r="H18" i="1"/>
  <c r="H14" i="1"/>
  <c r="K14" i="1" s="1"/>
  <c r="H33" i="1"/>
  <c r="H16" i="1"/>
  <c r="K16" i="1" s="1"/>
  <c r="K13" i="1"/>
  <c r="H32" i="1"/>
  <c r="K32" i="1" s="1"/>
  <c r="K18" i="1"/>
  <c r="H17" i="1"/>
  <c r="K17" i="1" s="1"/>
  <c r="K15" i="1"/>
  <c r="H29" i="1"/>
  <c r="K29" i="1" s="1"/>
  <c r="H34" i="1"/>
  <c r="K34" i="1" s="1"/>
  <c r="H31" i="1"/>
  <c r="K31" i="1" s="1"/>
  <c r="K28" i="1"/>
  <c r="K33" i="1"/>
  <c r="K36" i="1" l="1"/>
  <c r="K20" i="1"/>
  <c r="K39" i="1" l="1"/>
  <c r="K42" i="1" s="1"/>
</calcChain>
</file>

<file path=xl/sharedStrings.xml><?xml version="1.0" encoding="utf-8"?>
<sst xmlns="http://schemas.openxmlformats.org/spreadsheetml/2006/main" count="80" uniqueCount="48">
  <si>
    <t>cloison superieure</t>
  </si>
  <si>
    <t>epaisseur</t>
  </si>
  <si>
    <t>isolant</t>
  </si>
  <si>
    <t>(m)</t>
  </si>
  <si>
    <t>(m^2.K/W)</t>
  </si>
  <si>
    <t>temp. ambiante</t>
  </si>
  <si>
    <t>Puissance</t>
  </si>
  <si>
    <t>(W)</t>
  </si>
  <si>
    <t>CTP</t>
  </si>
  <si>
    <t>surface</t>
  </si>
  <si>
    <t>(m2)</t>
  </si>
  <si>
    <t>cloison inferieure</t>
  </si>
  <si>
    <t>face AV</t>
  </si>
  <si>
    <t>Temp. interne</t>
  </si>
  <si>
    <t>temp externe</t>
  </si>
  <si>
    <t>cote coque</t>
  </si>
  <si>
    <t>cote evier</t>
  </si>
  <si>
    <t>Lambda polystyrene extrude</t>
  </si>
  <si>
    <t>lambda CTP</t>
  </si>
  <si>
    <t>( C)</t>
  </si>
  <si>
    <t>(W / m K )</t>
  </si>
  <si>
    <t>Note : Le refrigerateur a une paroi commune avec le conservateur</t>
  </si>
  <si>
    <t>face AR 
( commune avec le conservateur)</t>
  </si>
  <si>
    <t>face AV 
(commune avec le frigo)</t>
  </si>
  <si>
    <t>cifreo bona</t>
  </si>
  <si>
    <t>castorama densite 0.514</t>
  </si>
  <si>
    <t>W</t>
  </si>
  <si>
    <t>Rth isolant</t>
  </si>
  <si>
    <t>Rth CTP</t>
  </si>
  <si>
    <t>Rth totale
isolant + CTP</t>
  </si>
  <si>
    <t>temperature
 interne frigo</t>
  </si>
  <si>
    <t>temperature
interne
conservateur</t>
  </si>
  <si>
    <t>face AR 1</t>
  </si>
  <si>
    <t>face AR 2 (diedre)</t>
  </si>
  <si>
    <t>REFRIGERATEUR volume = 100L</t>
  </si>
  <si>
    <t>CONSERVATEUR volume = 90L</t>
  </si>
  <si>
    <t>capacite sur 24H:</t>
  </si>
  <si>
    <t>Ah</t>
  </si>
  <si>
    <t>intensite moyenne totale</t>
  </si>
  <si>
    <t>A</t>
  </si>
  <si>
    <t>Dimensionnement frigo/ congel.</t>
  </si>
  <si>
    <t>Puissance absorbee refrigerateur</t>
  </si>
  <si>
    <t>Puissance absorbee conservateur</t>
  </si>
  <si>
    <t>Puissance absorbee  totale</t>
  </si>
  <si>
    <t>(Welectrique/Wevaporateur)</t>
  </si>
  <si>
    <t>a verifier ulterieurement</t>
  </si>
  <si>
    <t>Puissance electrique  totale</t>
  </si>
  <si>
    <t>COP refrigeration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</si>
</sst>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rgb="FF92D050"/>
      </left>
      <right/>
      <top style="thick">
        <color rgb="FF92D050"/>
      </top>
      <bottom/>
      <diagonal/>
    </border>
    <border>
      <left/>
      <right/>
      <top style="thick">
        <color rgb="FF92D050"/>
      </top>
      <bottom/>
      <diagonal/>
    </border>
    <border>
      <left/>
      <right style="thick">
        <color rgb="FF92D050"/>
      </right>
      <top style="thick">
        <color rgb="FF92D050"/>
      </top>
      <bottom/>
      <diagonal/>
    </border>
    <border>
      <left style="thick">
        <color rgb="FF92D050"/>
      </left>
      <right/>
      <top/>
      <bottom/>
      <diagonal/>
    </border>
    <border>
      <left/>
      <right style="thick">
        <color rgb="FF92D050"/>
      </right>
      <top/>
      <bottom/>
      <diagonal/>
    </border>
    <border>
      <left style="thick">
        <color rgb="FF92D050"/>
      </left>
      <right/>
      <top/>
      <bottom style="thick">
        <color rgb="FF92D050"/>
      </bottom>
      <diagonal/>
    </border>
    <border>
      <left/>
      <right/>
      <top/>
      <bottom style="thick">
        <color rgb="FF92D050"/>
      </bottom>
      <diagonal/>
    </border>
    <border>
      <left/>
      <right style="thick">
        <color rgb="FF92D050"/>
      </right>
      <top/>
      <bottom style="thick">
        <color rgb="FF92D05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right"/>
    </xf>
    <xf numFmtId="2" fontId="0" fillId="0" borderId="0" xfId="0" applyNumberFormat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2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4" xfId="0" applyBorder="1" applyAlignment="1">
      <alignment horizontal="center" wrapText="1"/>
    </xf>
    <xf numFmtId="164" fontId="0" fillId="0" borderId="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right"/>
    </xf>
    <xf numFmtId="2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workbookViewId="0">
      <selection activeCell="A9" sqref="A9"/>
    </sheetView>
  </sheetViews>
  <sheetFormatPr defaultRowHeight="15" x14ac:dyDescent="0.25"/>
  <cols>
    <col min="1" max="1" width="27.140625" customWidth="1"/>
    <col min="2" max="2" width="27" customWidth="1"/>
    <col min="3" max="3" width="29.5703125" customWidth="1"/>
    <col min="4" max="4" width="12.7109375" customWidth="1"/>
    <col min="5" max="5" width="13.5703125" customWidth="1"/>
    <col min="6" max="6" width="14.42578125" customWidth="1"/>
    <col min="7" max="7" width="11.85546875" customWidth="1"/>
    <col min="8" max="10" width="13.28515625" customWidth="1"/>
  </cols>
  <sheetData>
    <row r="1" spans="1:15" x14ac:dyDescent="0.25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 thickTop="1" x14ac:dyDescent="0.25">
      <c r="A3" s="2" t="s">
        <v>5</v>
      </c>
      <c r="B3" s="3">
        <v>32</v>
      </c>
      <c r="C3" s="4" t="s">
        <v>19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0" x14ac:dyDescent="0.25">
      <c r="A4" s="30" t="s">
        <v>30</v>
      </c>
      <c r="B4" s="6">
        <v>4</v>
      </c>
      <c r="C4" s="7" t="s">
        <v>19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45" x14ac:dyDescent="0.25">
      <c r="A5" s="30" t="s">
        <v>31</v>
      </c>
      <c r="B5" s="6">
        <v>-18</v>
      </c>
      <c r="C5" s="7" t="s">
        <v>19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5" t="s">
        <v>17</v>
      </c>
      <c r="B6" s="6">
        <v>3.5499999999999997E-2</v>
      </c>
      <c r="C6" s="7" t="s">
        <v>20</v>
      </c>
      <c r="D6" s="19" t="s">
        <v>24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5" t="s">
        <v>18</v>
      </c>
      <c r="B7" s="6">
        <v>0.16</v>
      </c>
      <c r="C7" s="7" t="s">
        <v>20</v>
      </c>
      <c r="D7" s="19" t="s">
        <v>25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5.75" thickBot="1" x14ac:dyDescent="0.3">
      <c r="A8" s="8" t="s">
        <v>47</v>
      </c>
      <c r="B8" s="9">
        <v>0.5</v>
      </c>
      <c r="C8" s="10" t="s">
        <v>44</v>
      </c>
      <c r="D8" s="19" t="s">
        <v>45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6.5" thickTop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5.75" thickTop="1" x14ac:dyDescent="0.25">
      <c r="A10" s="2" t="s">
        <v>34</v>
      </c>
      <c r="B10" s="3"/>
      <c r="C10" s="3"/>
      <c r="D10" s="3" t="s">
        <v>2</v>
      </c>
      <c r="E10" s="3"/>
      <c r="F10" s="3" t="s">
        <v>8</v>
      </c>
      <c r="G10" s="3"/>
      <c r="H10" s="3"/>
      <c r="I10" s="3"/>
      <c r="J10" s="3"/>
      <c r="K10" s="3"/>
      <c r="L10" s="4"/>
      <c r="M10" s="1"/>
      <c r="N10" s="1"/>
      <c r="O10" s="1"/>
    </row>
    <row r="11" spans="1:15" x14ac:dyDescent="0.25">
      <c r="A11" s="5"/>
      <c r="B11" s="6"/>
      <c r="C11" s="6" t="s">
        <v>10</v>
      </c>
      <c r="D11" s="6" t="s">
        <v>3</v>
      </c>
      <c r="E11" s="6" t="s">
        <v>4</v>
      </c>
      <c r="F11" s="6" t="s">
        <v>3</v>
      </c>
      <c r="G11" s="6" t="s">
        <v>4</v>
      </c>
      <c r="H11" s="6" t="s">
        <v>4</v>
      </c>
      <c r="I11" s="6"/>
      <c r="J11" s="6"/>
      <c r="K11" s="6" t="s">
        <v>7</v>
      </c>
      <c r="L11" s="7"/>
      <c r="M11" s="1"/>
      <c r="N11" s="1"/>
      <c r="O11" s="1"/>
    </row>
    <row r="12" spans="1:15" ht="30" x14ac:dyDescent="0.25">
      <c r="A12" s="5"/>
      <c r="B12" s="6"/>
      <c r="C12" s="6" t="s">
        <v>9</v>
      </c>
      <c r="D12" s="6" t="s">
        <v>1</v>
      </c>
      <c r="E12" s="6" t="s">
        <v>27</v>
      </c>
      <c r="F12" s="6" t="s">
        <v>1</v>
      </c>
      <c r="G12" s="6" t="s">
        <v>28</v>
      </c>
      <c r="H12" s="20" t="s">
        <v>29</v>
      </c>
      <c r="I12" s="6" t="s">
        <v>13</v>
      </c>
      <c r="J12" s="6" t="s">
        <v>14</v>
      </c>
      <c r="K12" s="6" t="s">
        <v>6</v>
      </c>
      <c r="L12" s="7"/>
      <c r="M12" s="1"/>
      <c r="N12" s="1"/>
      <c r="O12" s="1"/>
    </row>
    <row r="13" spans="1:15" x14ac:dyDescent="0.25">
      <c r="A13" s="5"/>
      <c r="B13" s="6" t="s">
        <v>0</v>
      </c>
      <c r="C13" s="31">
        <v>0.28000000000000003</v>
      </c>
      <c r="D13" s="21">
        <v>0.08</v>
      </c>
      <c r="E13" s="21">
        <f t="shared" ref="E13:E18" si="0">+D13/$B$6</f>
        <v>2.2535211267605635</v>
      </c>
      <c r="F13" s="21">
        <v>0.02</v>
      </c>
      <c r="G13" s="21">
        <f t="shared" ref="G13:G18" si="1">+F13/$B$7</f>
        <v>0.125</v>
      </c>
      <c r="H13" s="21">
        <f t="shared" ref="H13:H18" si="2">+E13+G13</f>
        <v>2.3785211267605635</v>
      </c>
      <c r="I13" s="21">
        <f t="shared" ref="I13:I18" si="3">+$B$4</f>
        <v>4</v>
      </c>
      <c r="J13" s="21">
        <f>+$B$3</f>
        <v>32</v>
      </c>
      <c r="K13" s="21">
        <f t="shared" ref="K13:K18" si="4">+C13*(J13-I13)/H13</f>
        <v>3.2961658031088086</v>
      </c>
      <c r="L13" s="7"/>
      <c r="M13" s="1"/>
      <c r="N13" s="1"/>
      <c r="O13" s="1"/>
    </row>
    <row r="14" spans="1:15" x14ac:dyDescent="0.25">
      <c r="A14" s="5"/>
      <c r="B14" s="6" t="s">
        <v>11</v>
      </c>
      <c r="C14" s="31">
        <v>0.17499999999999999</v>
      </c>
      <c r="D14" s="21">
        <v>0.1</v>
      </c>
      <c r="E14" s="21">
        <f t="shared" si="0"/>
        <v>2.8169014084507045</v>
      </c>
      <c r="F14" s="21">
        <v>1.4999999999999999E-2</v>
      </c>
      <c r="G14" s="21">
        <f t="shared" si="1"/>
        <v>9.375E-2</v>
      </c>
      <c r="H14" s="21">
        <f t="shared" si="2"/>
        <v>2.9106514084507045</v>
      </c>
      <c r="I14" s="21">
        <f t="shared" si="3"/>
        <v>4</v>
      </c>
      <c r="J14" s="21">
        <f>+$B$3</f>
        <v>32</v>
      </c>
      <c r="K14" s="21">
        <f t="shared" si="4"/>
        <v>1.6834719491909871</v>
      </c>
      <c r="L14" s="7"/>
      <c r="M14" s="1"/>
      <c r="N14" s="1"/>
      <c r="O14" s="1"/>
    </row>
    <row r="15" spans="1:15" x14ac:dyDescent="0.25">
      <c r="A15" s="5"/>
      <c r="B15" s="6" t="s">
        <v>12</v>
      </c>
      <c r="C15" s="31">
        <v>0.39100000000000001</v>
      </c>
      <c r="D15" s="21">
        <v>0.1</v>
      </c>
      <c r="E15" s="21">
        <f t="shared" si="0"/>
        <v>2.8169014084507045</v>
      </c>
      <c r="F15" s="21">
        <v>1.4999999999999999E-2</v>
      </c>
      <c r="G15" s="21">
        <f t="shared" si="1"/>
        <v>9.375E-2</v>
      </c>
      <c r="H15" s="21">
        <f t="shared" si="2"/>
        <v>2.9106514084507045</v>
      </c>
      <c r="I15" s="21">
        <f t="shared" si="3"/>
        <v>4</v>
      </c>
      <c r="J15" s="21">
        <f>+$B$3</f>
        <v>32</v>
      </c>
      <c r="K15" s="21">
        <f t="shared" si="4"/>
        <v>3.7613573264781488</v>
      </c>
      <c r="L15" s="7"/>
      <c r="M15" s="1"/>
      <c r="N15" s="1"/>
      <c r="O15" s="1"/>
    </row>
    <row r="16" spans="1:15" ht="45" x14ac:dyDescent="0.25">
      <c r="A16" s="5"/>
      <c r="B16" s="20" t="s">
        <v>22</v>
      </c>
      <c r="C16" s="31">
        <v>0.39100000000000001</v>
      </c>
      <c r="D16" s="21">
        <v>0.08</v>
      </c>
      <c r="E16" s="21">
        <f t="shared" si="0"/>
        <v>2.2535211267605635</v>
      </c>
      <c r="F16" s="21">
        <v>0.01</v>
      </c>
      <c r="G16" s="21">
        <f t="shared" si="1"/>
        <v>6.25E-2</v>
      </c>
      <c r="H16" s="21">
        <f t="shared" si="2"/>
        <v>2.3160211267605635</v>
      </c>
      <c r="I16" s="21">
        <f t="shared" si="3"/>
        <v>4</v>
      </c>
      <c r="J16" s="21">
        <f>+$B$5</f>
        <v>-18</v>
      </c>
      <c r="K16" s="21">
        <f t="shared" si="4"/>
        <v>-3.7141284682630178</v>
      </c>
      <c r="L16" s="7"/>
      <c r="M16" s="1"/>
      <c r="N16" s="1"/>
      <c r="O16" s="1"/>
    </row>
    <row r="17" spans="1:15" x14ac:dyDescent="0.25">
      <c r="A17" s="5"/>
      <c r="B17" s="6" t="s">
        <v>15</v>
      </c>
      <c r="C17" s="31">
        <v>0.217</v>
      </c>
      <c r="D17" s="21">
        <v>0.15</v>
      </c>
      <c r="E17" s="21">
        <f t="shared" si="0"/>
        <v>4.2253521126760569</v>
      </c>
      <c r="F17" s="21">
        <v>5.0000000000000001E-3</v>
      </c>
      <c r="G17" s="21">
        <f t="shared" si="1"/>
        <v>3.125E-2</v>
      </c>
      <c r="H17" s="21">
        <f t="shared" si="2"/>
        <v>4.2566021126760569</v>
      </c>
      <c r="I17" s="21">
        <f t="shared" si="3"/>
        <v>4</v>
      </c>
      <c r="J17" s="21">
        <f>+$B$3</f>
        <v>32</v>
      </c>
      <c r="K17" s="21">
        <f t="shared" si="4"/>
        <v>1.4274296349912106</v>
      </c>
      <c r="L17" s="7"/>
      <c r="M17" s="1"/>
      <c r="N17" s="1"/>
      <c r="O17" s="1"/>
    </row>
    <row r="18" spans="1:15" x14ac:dyDescent="0.25">
      <c r="A18" s="5"/>
      <c r="B18" s="6" t="s">
        <v>16</v>
      </c>
      <c r="C18" s="31">
        <v>0.217</v>
      </c>
      <c r="D18" s="21">
        <v>0.1</v>
      </c>
      <c r="E18" s="21">
        <f t="shared" si="0"/>
        <v>2.8169014084507045</v>
      </c>
      <c r="F18" s="21">
        <v>1.4999999999999999E-2</v>
      </c>
      <c r="G18" s="21">
        <f t="shared" si="1"/>
        <v>9.375E-2</v>
      </c>
      <c r="H18" s="21">
        <f t="shared" si="2"/>
        <v>2.9106514084507045</v>
      </c>
      <c r="I18" s="21">
        <f t="shared" si="3"/>
        <v>4</v>
      </c>
      <c r="J18" s="21">
        <f>+$B$3</f>
        <v>32</v>
      </c>
      <c r="K18" s="21">
        <f t="shared" si="4"/>
        <v>2.0875052169968242</v>
      </c>
      <c r="L18" s="7"/>
      <c r="M18" s="1"/>
      <c r="N18" s="1"/>
      <c r="O18" s="1"/>
    </row>
    <row r="19" spans="1:15" x14ac:dyDescent="0.25">
      <c r="A19" s="5"/>
      <c r="B19" s="6"/>
      <c r="C19" s="31"/>
      <c r="D19" s="21"/>
      <c r="E19" s="21"/>
      <c r="F19" s="21"/>
      <c r="G19" s="21"/>
      <c r="H19" s="21"/>
      <c r="I19" s="21"/>
      <c r="J19" s="21"/>
      <c r="K19" s="21"/>
      <c r="L19" s="7"/>
      <c r="M19" s="1"/>
      <c r="N19" s="1"/>
      <c r="O19" s="1"/>
    </row>
    <row r="20" spans="1:15" ht="15.75" thickBot="1" x14ac:dyDescent="0.3">
      <c r="A20" s="8"/>
      <c r="B20" s="9"/>
      <c r="C20" s="32"/>
      <c r="D20" s="22"/>
      <c r="E20" s="22"/>
      <c r="F20" s="22"/>
      <c r="G20" s="22"/>
      <c r="H20" s="22"/>
      <c r="I20" s="22"/>
      <c r="J20" s="23" t="s">
        <v>41</v>
      </c>
      <c r="K20" s="22">
        <f>+SUM(K13:K18)</f>
        <v>8.5418014625029635</v>
      </c>
      <c r="L20" s="26" t="s">
        <v>26</v>
      </c>
      <c r="M20" s="1"/>
      <c r="N20" s="1"/>
      <c r="O20" s="1"/>
    </row>
    <row r="21" spans="1:15" ht="15.75" thickTop="1" x14ac:dyDescent="0.25">
      <c r="A21" s="1"/>
      <c r="B21" s="1"/>
      <c r="C21" s="33"/>
      <c r="D21" s="24"/>
      <c r="E21" s="24"/>
      <c r="F21" s="24"/>
      <c r="G21" s="24"/>
      <c r="H21" s="24"/>
      <c r="I21" s="24"/>
      <c r="J21" s="24"/>
      <c r="K21" s="24"/>
      <c r="L21" s="1"/>
      <c r="M21" s="1"/>
      <c r="N21" s="1"/>
      <c r="O21" s="1"/>
    </row>
    <row r="22" spans="1:15" x14ac:dyDescent="0.25">
      <c r="A22" s="19" t="s">
        <v>21</v>
      </c>
      <c r="B22" s="1"/>
      <c r="C22" s="33"/>
      <c r="D22" s="24"/>
      <c r="E22" s="24"/>
      <c r="F22" s="24"/>
      <c r="G22" s="24"/>
      <c r="H22" s="24"/>
      <c r="I22" s="24"/>
      <c r="J22" s="24"/>
      <c r="K22" s="24"/>
      <c r="L22" s="1"/>
      <c r="M22" s="1"/>
      <c r="N22" s="1"/>
      <c r="O22" s="1"/>
    </row>
    <row r="23" spans="1:15" x14ac:dyDescent="0.25">
      <c r="A23" s="1"/>
      <c r="B23" s="1"/>
      <c r="C23" s="33"/>
      <c r="D23" s="24"/>
      <c r="E23" s="24"/>
      <c r="F23" s="24"/>
      <c r="G23" s="24"/>
      <c r="H23" s="24"/>
      <c r="I23" s="24"/>
      <c r="J23" s="24"/>
      <c r="K23" s="24"/>
      <c r="L23" s="1"/>
      <c r="M23" s="1"/>
      <c r="N23" s="1"/>
      <c r="O23" s="1"/>
    </row>
    <row r="24" spans="1:15" ht="15.75" thickBot="1" x14ac:dyDescent="0.3">
      <c r="A24" s="1"/>
      <c r="B24" s="1"/>
      <c r="C24" s="33"/>
      <c r="D24" s="24"/>
      <c r="E24" s="24"/>
      <c r="F24" s="24"/>
      <c r="G24" s="24"/>
      <c r="H24" s="24"/>
      <c r="I24" s="24"/>
      <c r="J24" s="24"/>
      <c r="K24" s="24"/>
      <c r="L24" s="1"/>
      <c r="M24" s="1"/>
      <c r="N24" s="1"/>
      <c r="O24" s="1"/>
    </row>
    <row r="25" spans="1:15" ht="15.75" thickTop="1" x14ac:dyDescent="0.25">
      <c r="A25" s="11" t="s">
        <v>35</v>
      </c>
      <c r="B25" s="12"/>
      <c r="C25" s="34"/>
      <c r="D25" s="25" t="s">
        <v>2</v>
      </c>
      <c r="E25" s="25"/>
      <c r="F25" s="25" t="s">
        <v>8</v>
      </c>
      <c r="G25" s="25"/>
      <c r="H25" s="25"/>
      <c r="I25" s="25"/>
      <c r="J25" s="25"/>
      <c r="K25" s="25"/>
      <c r="L25" s="13"/>
      <c r="M25" s="1"/>
      <c r="N25" s="1"/>
      <c r="O25" s="1"/>
    </row>
    <row r="26" spans="1:15" x14ac:dyDescent="0.25">
      <c r="A26" s="14"/>
      <c r="B26" s="6"/>
      <c r="C26" s="31" t="s">
        <v>10</v>
      </c>
      <c r="D26" s="21" t="s">
        <v>3</v>
      </c>
      <c r="E26" s="21" t="s">
        <v>4</v>
      </c>
      <c r="F26" s="21" t="s">
        <v>3</v>
      </c>
      <c r="G26" s="21" t="s">
        <v>4</v>
      </c>
      <c r="H26" s="21" t="s">
        <v>4</v>
      </c>
      <c r="I26" s="21"/>
      <c r="J26" s="21"/>
      <c r="K26" s="21" t="s">
        <v>7</v>
      </c>
      <c r="L26" s="15"/>
      <c r="M26" s="1"/>
      <c r="N26" s="1"/>
      <c r="O26" s="1"/>
    </row>
    <row r="27" spans="1:15" ht="30" x14ac:dyDescent="0.25">
      <c r="A27" s="14"/>
      <c r="B27" s="6"/>
      <c r="C27" s="31" t="s">
        <v>9</v>
      </c>
      <c r="D27" s="21" t="s">
        <v>1</v>
      </c>
      <c r="E27" s="6" t="s">
        <v>27</v>
      </c>
      <c r="F27" s="21" t="s">
        <v>1</v>
      </c>
      <c r="G27" s="6" t="s">
        <v>28</v>
      </c>
      <c r="H27" s="20" t="s">
        <v>29</v>
      </c>
      <c r="I27" s="21" t="s">
        <v>13</v>
      </c>
      <c r="J27" s="21" t="s">
        <v>14</v>
      </c>
      <c r="K27" s="21" t="s">
        <v>6</v>
      </c>
      <c r="L27" s="15"/>
      <c r="M27" s="1"/>
      <c r="N27" s="1"/>
      <c r="O27" s="1"/>
    </row>
    <row r="28" spans="1:15" x14ac:dyDescent="0.25">
      <c r="A28" s="14"/>
      <c r="B28" s="6" t="s">
        <v>0</v>
      </c>
      <c r="C28" s="31">
        <v>0.254</v>
      </c>
      <c r="D28" s="21">
        <f>+D13</f>
        <v>0.08</v>
      </c>
      <c r="E28" s="21">
        <f>+D28/$B$6</f>
        <v>2.2535211267605635</v>
      </c>
      <c r="F28" s="21">
        <v>0.02</v>
      </c>
      <c r="G28" s="21">
        <f>+F28/$B$7</f>
        <v>0.125</v>
      </c>
      <c r="H28" s="21">
        <f>+E28+G28</f>
        <v>2.3785211267605635</v>
      </c>
      <c r="I28" s="21">
        <f>+$B$5</f>
        <v>-18</v>
      </c>
      <c r="J28" s="21">
        <f>+$B$3</f>
        <v>32</v>
      </c>
      <c r="K28" s="21">
        <f>+C28*(J28-I28)/H28</f>
        <v>5.3394522575869718</v>
      </c>
      <c r="L28" s="15"/>
      <c r="M28" s="1"/>
      <c r="N28" s="1"/>
      <c r="O28" s="1"/>
    </row>
    <row r="29" spans="1:15" x14ac:dyDescent="0.25">
      <c r="A29" s="14"/>
      <c r="B29" s="6" t="s">
        <v>11</v>
      </c>
      <c r="C29" s="31">
        <v>0.14899999999999999</v>
      </c>
      <c r="D29" s="21">
        <f>+D14</f>
        <v>0.1</v>
      </c>
      <c r="E29" s="21">
        <f t="shared" ref="E29:E34" si="5">+D29/$B$6</f>
        <v>2.8169014084507045</v>
      </c>
      <c r="F29" s="21">
        <v>1.4999999999999999E-2</v>
      </c>
      <c r="G29" s="21">
        <f t="shared" ref="G29:G34" si="6">+F29/$B$7</f>
        <v>9.375E-2</v>
      </c>
      <c r="H29" s="21">
        <f t="shared" ref="H29:H34" si="7">+E29+G29</f>
        <v>2.9106514084507045</v>
      </c>
      <c r="I29" s="21">
        <f t="shared" ref="I29:I34" si="8">+$B$5</f>
        <v>-18</v>
      </c>
      <c r="J29" s="21">
        <f t="shared" ref="J29:J34" si="9">+$B$3</f>
        <v>32</v>
      </c>
      <c r="K29" s="21">
        <f t="shared" ref="K29:K34" si="10">+C29*(J29-I29)/H29</f>
        <v>2.5595644941781335</v>
      </c>
      <c r="L29" s="15"/>
      <c r="M29" s="1"/>
      <c r="N29" s="1"/>
      <c r="O29" s="1"/>
    </row>
    <row r="30" spans="1:15" x14ac:dyDescent="0.25">
      <c r="A30" s="14"/>
      <c r="B30" s="6" t="s">
        <v>32</v>
      </c>
      <c r="C30" s="31">
        <v>0.217</v>
      </c>
      <c r="D30" s="21">
        <f>+D14</f>
        <v>0.1</v>
      </c>
      <c r="E30" s="21">
        <f t="shared" si="5"/>
        <v>2.8169014084507045</v>
      </c>
      <c r="F30" s="21">
        <v>1.4999999999999999E-2</v>
      </c>
      <c r="G30" s="21">
        <f t="shared" si="6"/>
        <v>9.375E-2</v>
      </c>
      <c r="H30" s="21">
        <f>+E30+G30</f>
        <v>2.9106514084507045</v>
      </c>
      <c r="I30" s="21">
        <f t="shared" si="8"/>
        <v>-18</v>
      </c>
      <c r="J30" s="21">
        <f t="shared" si="9"/>
        <v>32</v>
      </c>
      <c r="K30" s="21">
        <f>+C30*(J30-I30)/H30</f>
        <v>3.7276878874943291</v>
      </c>
      <c r="L30" s="15"/>
      <c r="M30" s="1"/>
      <c r="N30" s="1"/>
      <c r="O30" s="1"/>
    </row>
    <row r="31" spans="1:15" x14ac:dyDescent="0.25">
      <c r="A31" s="14"/>
      <c r="B31" s="6" t="s">
        <v>33</v>
      </c>
      <c r="C31" s="31">
        <v>0.20499999999999999</v>
      </c>
      <c r="D31" s="21">
        <f>+D15</f>
        <v>0.1</v>
      </c>
      <c r="E31" s="21">
        <f t="shared" si="5"/>
        <v>2.8169014084507045</v>
      </c>
      <c r="F31" s="21">
        <v>1.4999999999999999E-2</v>
      </c>
      <c r="G31" s="21">
        <f t="shared" si="6"/>
        <v>9.375E-2</v>
      </c>
      <c r="H31" s="21">
        <f t="shared" si="7"/>
        <v>2.9106514084507045</v>
      </c>
      <c r="I31" s="21">
        <f t="shared" si="8"/>
        <v>-18</v>
      </c>
      <c r="J31" s="21">
        <f t="shared" si="9"/>
        <v>32</v>
      </c>
      <c r="K31" s="21">
        <f t="shared" si="10"/>
        <v>3.5215484651444124</v>
      </c>
      <c r="L31" s="15"/>
      <c r="M31" s="1"/>
      <c r="N31" s="1"/>
      <c r="O31" s="1"/>
    </row>
    <row r="32" spans="1:15" ht="30" x14ac:dyDescent="0.25">
      <c r="A32" s="14"/>
      <c r="B32" s="20" t="s">
        <v>23</v>
      </c>
      <c r="C32" s="31">
        <v>0.39100000000000001</v>
      </c>
      <c r="D32" s="21">
        <f>+D16</f>
        <v>0.08</v>
      </c>
      <c r="E32" s="21">
        <f t="shared" si="5"/>
        <v>2.2535211267605635</v>
      </c>
      <c r="F32" s="21">
        <v>0.01</v>
      </c>
      <c r="G32" s="21">
        <f t="shared" si="6"/>
        <v>6.25E-2</v>
      </c>
      <c r="H32" s="21">
        <f t="shared" si="7"/>
        <v>2.3160211267605635</v>
      </c>
      <c r="I32" s="21">
        <f t="shared" si="8"/>
        <v>-18</v>
      </c>
      <c r="J32" s="21">
        <f>+$B$4</f>
        <v>4</v>
      </c>
      <c r="K32" s="21">
        <f t="shared" si="10"/>
        <v>3.7141284682630178</v>
      </c>
      <c r="L32" s="15"/>
      <c r="M32" s="1"/>
      <c r="N32" s="1"/>
      <c r="O32" s="1"/>
    </row>
    <row r="33" spans="1:15" x14ac:dyDescent="0.25">
      <c r="A33" s="14"/>
      <c r="B33" s="6" t="s">
        <v>15</v>
      </c>
      <c r="C33" s="31">
        <v>0.217</v>
      </c>
      <c r="D33" s="21">
        <f>+D17</f>
        <v>0.15</v>
      </c>
      <c r="E33" s="21">
        <f t="shared" si="5"/>
        <v>4.2253521126760569</v>
      </c>
      <c r="F33" s="21">
        <v>5.0000000000000001E-3</v>
      </c>
      <c r="G33" s="21">
        <f t="shared" si="6"/>
        <v>3.125E-2</v>
      </c>
      <c r="H33" s="21">
        <f t="shared" si="7"/>
        <v>4.2566021126760569</v>
      </c>
      <c r="I33" s="21">
        <f t="shared" si="8"/>
        <v>-18</v>
      </c>
      <c r="J33" s="21">
        <f t="shared" si="9"/>
        <v>32</v>
      </c>
      <c r="K33" s="21">
        <f t="shared" si="10"/>
        <v>2.5489814910557334</v>
      </c>
      <c r="L33" s="15"/>
      <c r="M33" s="1"/>
      <c r="N33" s="1"/>
      <c r="O33" s="1"/>
    </row>
    <row r="34" spans="1:15" x14ac:dyDescent="0.25">
      <c r="A34" s="14"/>
      <c r="B34" s="6" t="s">
        <v>16</v>
      </c>
      <c r="C34" s="31">
        <v>3.7999999999999999E-2</v>
      </c>
      <c r="D34" s="21">
        <f>+D18</f>
        <v>0.1</v>
      </c>
      <c r="E34" s="21">
        <f t="shared" si="5"/>
        <v>2.8169014084507045</v>
      </c>
      <c r="F34" s="21">
        <v>1.4999999999999999E-2</v>
      </c>
      <c r="G34" s="21">
        <f t="shared" si="6"/>
        <v>9.375E-2</v>
      </c>
      <c r="H34" s="21">
        <f t="shared" si="7"/>
        <v>2.9106514084507045</v>
      </c>
      <c r="I34" s="21">
        <f t="shared" si="8"/>
        <v>-18</v>
      </c>
      <c r="J34" s="21">
        <f t="shared" si="9"/>
        <v>32</v>
      </c>
      <c r="K34" s="21">
        <f t="shared" si="10"/>
        <v>0.65277483744140319</v>
      </c>
      <c r="L34" s="15"/>
      <c r="M34" s="1"/>
      <c r="N34" s="1"/>
      <c r="O34" s="1"/>
    </row>
    <row r="35" spans="1:15" x14ac:dyDescent="0.25">
      <c r="A35" s="14"/>
      <c r="B35" s="6"/>
      <c r="C35" s="6"/>
      <c r="D35" s="6"/>
      <c r="E35" s="6"/>
      <c r="F35" s="6"/>
      <c r="G35" s="6"/>
      <c r="H35" s="6"/>
      <c r="I35" s="6"/>
      <c r="J35" s="6"/>
      <c r="K35" s="6"/>
      <c r="L35" s="15"/>
      <c r="M35" s="1"/>
      <c r="N35" s="1"/>
      <c r="O35" s="1"/>
    </row>
    <row r="36" spans="1:15" ht="15.75" thickBot="1" x14ac:dyDescent="0.3">
      <c r="A36" s="16"/>
      <c r="B36" s="17"/>
      <c r="C36" s="17"/>
      <c r="D36" s="17"/>
      <c r="E36" s="17"/>
      <c r="F36" s="17"/>
      <c r="G36" s="17"/>
      <c r="H36" s="17"/>
      <c r="I36" s="17"/>
      <c r="J36" s="18" t="s">
        <v>42</v>
      </c>
      <c r="K36" s="27">
        <f>+SUM(K28:K34)</f>
        <v>22.064137901163999</v>
      </c>
      <c r="L36" s="28" t="s">
        <v>26</v>
      </c>
      <c r="M36" s="1"/>
      <c r="N36" s="1"/>
      <c r="O36" s="1"/>
    </row>
    <row r="37" spans="1:15" ht="15.75" thickTop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.75" thickBo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6.5" thickTop="1" thickBot="1" x14ac:dyDescent="0.3">
      <c r="A39" s="1"/>
      <c r="B39" s="1"/>
      <c r="C39" s="1"/>
      <c r="D39" s="1"/>
      <c r="E39" s="1"/>
      <c r="F39" s="1"/>
      <c r="G39" s="1"/>
      <c r="H39" s="1"/>
      <c r="I39" s="35"/>
      <c r="J39" s="36" t="s">
        <v>43</v>
      </c>
      <c r="K39" s="37">
        <f>+K36+K20</f>
        <v>30.605939363666963</v>
      </c>
      <c r="L39" s="38" t="s">
        <v>26</v>
      </c>
      <c r="M39" s="1"/>
      <c r="N39" s="1"/>
      <c r="O39" s="1"/>
    </row>
    <row r="40" spans="1:15" ht="15.75" thickTop="1" x14ac:dyDescent="0.25">
      <c r="A40" s="1"/>
      <c r="B40" s="1"/>
      <c r="C40" s="1"/>
      <c r="D40" s="1"/>
      <c r="E40" s="1"/>
      <c r="F40" s="1"/>
      <c r="G40" s="1"/>
      <c r="H40" s="1"/>
      <c r="I40" s="39"/>
      <c r="J40" s="36" t="s">
        <v>46</v>
      </c>
      <c r="K40" s="21">
        <f>+K39*$B$8</f>
        <v>15.302969681833481</v>
      </c>
      <c r="L40" s="41" t="s">
        <v>26</v>
      </c>
      <c r="M40" s="1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39"/>
      <c r="J41" s="40" t="s">
        <v>38</v>
      </c>
      <c r="K41" s="6">
        <f>1.1*K40/12</f>
        <v>1.402772220834736</v>
      </c>
      <c r="L41" s="41" t="s">
        <v>39</v>
      </c>
      <c r="M41" s="1"/>
      <c r="N41" s="1"/>
      <c r="O41" s="1"/>
    </row>
    <row r="42" spans="1:15" ht="15.75" thickBot="1" x14ac:dyDescent="0.3">
      <c r="A42" s="1"/>
      <c r="B42" s="1"/>
      <c r="C42" s="1"/>
      <c r="D42" s="1"/>
      <c r="E42" s="1"/>
      <c r="F42" s="1"/>
      <c r="G42" s="1"/>
      <c r="H42" s="1"/>
      <c r="I42" s="42"/>
      <c r="J42" s="43" t="s">
        <v>36</v>
      </c>
      <c r="K42" s="44">
        <f>+K41*24</f>
        <v>33.666533300033663</v>
      </c>
      <c r="L42" s="45" t="s">
        <v>37</v>
      </c>
      <c r="M42" s="1"/>
      <c r="N42" s="1"/>
      <c r="O42" s="1"/>
    </row>
    <row r="43" spans="1:15" ht="15.75" thickTop="1" x14ac:dyDescent="0.25">
      <c r="A43" s="2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5">
      <c r="A45" s="6"/>
      <c r="B45" s="6"/>
      <c r="C45" s="6"/>
      <c r="D45" s="6"/>
      <c r="E45" s="6"/>
      <c r="F45" s="6"/>
      <c r="G45" s="6"/>
      <c r="H45" s="1"/>
      <c r="I45" s="1"/>
      <c r="J45" s="1"/>
      <c r="K45" s="1"/>
      <c r="L45" s="1"/>
      <c r="M45" s="1"/>
      <c r="N45" s="1"/>
      <c r="O45" s="1"/>
    </row>
    <row r="46" spans="1:15" x14ac:dyDescent="0.25">
      <c r="A46" s="6"/>
      <c r="B46" s="6"/>
      <c r="C46" s="6"/>
      <c r="D46" s="6"/>
      <c r="E46" s="20"/>
      <c r="F46" s="20"/>
      <c r="G46" s="6"/>
      <c r="H46" s="1"/>
      <c r="I46" s="1"/>
      <c r="J46" s="1"/>
      <c r="K46" s="1"/>
      <c r="L46" s="1"/>
      <c r="M46" s="1"/>
      <c r="N46" s="1"/>
      <c r="O46" s="1"/>
    </row>
    <row r="47" spans="1:15" x14ac:dyDescent="0.25">
      <c r="A47" s="6"/>
      <c r="B47" s="6"/>
      <c r="C47" s="6"/>
      <c r="D47" s="6"/>
      <c r="E47" s="6"/>
      <c r="F47" s="6"/>
      <c r="G47" s="6"/>
      <c r="H47" s="1"/>
      <c r="I47" s="1"/>
      <c r="J47" s="1"/>
      <c r="K47" s="1"/>
      <c r="L47" s="1"/>
      <c r="M47" s="1"/>
      <c r="N47" s="1"/>
      <c r="O47" s="1"/>
    </row>
    <row r="48" spans="1:15" x14ac:dyDescent="0.25">
      <c r="A48" s="6"/>
      <c r="B48" s="6"/>
      <c r="C48" s="6"/>
      <c r="D48" s="6"/>
      <c r="E48" s="6"/>
      <c r="F48" s="6"/>
      <c r="G48" s="6"/>
      <c r="H48" s="1"/>
      <c r="I48" s="1"/>
      <c r="J48" s="1"/>
      <c r="K48" s="1"/>
      <c r="L48" s="1"/>
      <c r="M48" s="1"/>
      <c r="N48" s="1"/>
      <c r="O48" s="1"/>
    </row>
    <row r="49" spans="1:15" x14ac:dyDescent="0.25">
      <c r="A49" s="6"/>
      <c r="B49" s="6"/>
      <c r="C49" s="6"/>
      <c r="D49" s="6"/>
      <c r="E49" s="6"/>
      <c r="F49" s="6"/>
      <c r="G49" s="6"/>
      <c r="H49" s="1"/>
      <c r="I49" s="1"/>
      <c r="J49" s="1"/>
      <c r="K49" s="1"/>
      <c r="L49" s="1"/>
      <c r="M49" s="1"/>
      <c r="N49" s="1"/>
      <c r="O49" s="1"/>
    </row>
    <row r="50" spans="1:15" x14ac:dyDescent="0.25">
      <c r="A50" s="6"/>
      <c r="B50" s="6"/>
      <c r="C50" s="6"/>
      <c r="D50" s="6"/>
      <c r="E50" s="6"/>
      <c r="F50" s="6"/>
      <c r="G50" s="6"/>
      <c r="H50" s="1"/>
      <c r="I50" s="1"/>
      <c r="J50" s="1"/>
      <c r="K50" s="1"/>
      <c r="L50" s="1"/>
      <c r="M50" s="1"/>
      <c r="N50" s="1"/>
      <c r="O50" s="1"/>
    </row>
    <row r="51" spans="1:15" x14ac:dyDescent="0.25">
      <c r="A51" s="6"/>
      <c r="B51" s="6"/>
      <c r="C51" s="6"/>
      <c r="D51" s="6"/>
      <c r="E51" s="6"/>
      <c r="F51" s="6"/>
      <c r="G51" s="6"/>
      <c r="H51" s="1"/>
      <c r="I51" s="1"/>
      <c r="J51" s="1"/>
      <c r="K51" s="1"/>
      <c r="L51" s="1"/>
      <c r="M51" s="1"/>
      <c r="N51" s="1"/>
      <c r="O51" s="1"/>
    </row>
    <row r="52" spans="1:15" x14ac:dyDescent="0.25">
      <c r="A52" s="6"/>
      <c r="B52" s="6"/>
      <c r="C52" s="6"/>
      <c r="D52" s="6"/>
      <c r="E52" s="6"/>
      <c r="F52" s="6"/>
      <c r="G52" s="6"/>
      <c r="H52" s="1"/>
      <c r="I52" s="1"/>
      <c r="J52" s="1"/>
      <c r="K52" s="1"/>
      <c r="L52" s="1"/>
      <c r="M52" s="1"/>
      <c r="N52" s="1"/>
      <c r="O5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2016-12-14T13:58:55Z</dcterms:modified>
</cp:coreProperties>
</file>